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" activeTab="3"/>
  </bookViews>
  <sheets>
    <sheet name="income statement" sheetId="1" r:id="rId1"/>
    <sheet name="balance sheet" sheetId="2" r:id="rId2"/>
    <sheet name="statement of changes in equity" sheetId="3" r:id="rId3"/>
    <sheet name="cash flow statemen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<sst xmlns="http://schemas.openxmlformats.org/spreadsheetml/2006/main" count="192" uniqueCount="159">
  <si>
    <t>TRC SYNERGY BERHAD</t>
  </si>
  <si>
    <t>Condensed Consolidated Income Statements for the quarter ended 30 September 2007</t>
  </si>
  <si>
    <t>Comparative</t>
  </si>
  <si>
    <t>9 months</t>
  </si>
  <si>
    <t>Current quarter</t>
  </si>
  <si>
    <t>quarter ended</t>
  </si>
  <si>
    <t>cumulative to</t>
  </si>
  <si>
    <t>ended 30/9/07</t>
  </si>
  <si>
    <t>30/9/06</t>
  </si>
  <si>
    <t>30/9/07</t>
  </si>
  <si>
    <t>RM</t>
  </si>
  <si>
    <t>Revenue</t>
  </si>
  <si>
    <t>Cost of sales</t>
  </si>
  <si>
    <t>Gross Profit</t>
  </si>
  <si>
    <t>Other operating income</t>
  </si>
  <si>
    <t>Administration expenses</t>
  </si>
  <si>
    <t>Selling expenses</t>
  </si>
  <si>
    <t>Finance costs</t>
  </si>
  <si>
    <t>Profit before taxation</t>
  </si>
  <si>
    <t>Taxation</t>
  </si>
  <si>
    <t>Profit for the period</t>
  </si>
  <si>
    <t>Attributable to:</t>
  </si>
  <si>
    <t>Equity holders of the parent</t>
  </si>
  <si>
    <t>Minority interest</t>
  </si>
  <si>
    <t>EPS attributable to equity holders of the parent:</t>
  </si>
  <si>
    <t>Basic (sen)</t>
  </si>
  <si>
    <t>Diluted (sen)</t>
  </si>
  <si>
    <t>N/A</t>
  </si>
  <si>
    <t xml:space="preserve">(The Condensed Consolidated Income Statements should be read in conjunction with the Audited Financial Statements </t>
  </si>
  <si>
    <t>for the year ended 31st December 2006)</t>
  </si>
  <si>
    <t>Condensed Consolidated Balance Sheet as at 30 September 2007</t>
  </si>
  <si>
    <t>As at 30/9/07</t>
  </si>
  <si>
    <t>As at 31/12/06</t>
  </si>
  <si>
    <t>ASSETS</t>
  </si>
  <si>
    <t>NON-CURRENT ASSETS</t>
  </si>
  <si>
    <t>Property, Plant &amp; Equipment</t>
  </si>
  <si>
    <t>Properties held for development</t>
  </si>
  <si>
    <t>Investment properties</t>
  </si>
  <si>
    <t>Intangible assets</t>
  </si>
  <si>
    <t>Other investments</t>
  </si>
  <si>
    <t>CURRENT ASSETS</t>
  </si>
  <si>
    <t>Property development costs</t>
  </si>
  <si>
    <t>Inventories</t>
  </si>
  <si>
    <t>Trade &amp; other receivables</t>
  </si>
  <si>
    <t>Cash &amp; bank balances</t>
  </si>
  <si>
    <t>Non-current assets classified as held for sale</t>
  </si>
  <si>
    <t>TOTAL ASSETS</t>
  </si>
  <si>
    <t>EQUITY AND LIABILITIES</t>
  </si>
  <si>
    <t>Equity attributable to equity holders of the Company</t>
  </si>
  <si>
    <t>Share Capital</t>
  </si>
  <si>
    <t>ICULS (Equity component)</t>
  </si>
  <si>
    <t>Share premium</t>
  </si>
  <si>
    <t>Other reserves</t>
  </si>
  <si>
    <t>Retained earnings</t>
  </si>
  <si>
    <t>Total Equity</t>
  </si>
  <si>
    <t>NON-CURRENT LIABILITIES</t>
  </si>
  <si>
    <t xml:space="preserve">Borrowings </t>
  </si>
  <si>
    <t>Deferred tax liabilities</t>
  </si>
  <si>
    <t>CURRENT LIABILITIES</t>
  </si>
  <si>
    <t>Borrowings</t>
  </si>
  <si>
    <t>ICULS (Liabilities component)</t>
  </si>
  <si>
    <t>Trade &amp; other payables</t>
  </si>
  <si>
    <t>Current tax payable</t>
  </si>
  <si>
    <t>Dividends payable</t>
  </si>
  <si>
    <t>Total Liabilities</t>
  </si>
  <si>
    <t>TOTAL EQUITY &amp; LIABILITIES</t>
  </si>
  <si>
    <t>Net assets per share (RM)</t>
  </si>
  <si>
    <t xml:space="preserve">(The Condensed Consolidated Balance Sheet should be read in conjunction with the Audited Financial </t>
  </si>
  <si>
    <t>Statements for the year ended 31st December 2006)</t>
  </si>
  <si>
    <t>Condensed Consolidated Statement of Changes in Equity for the period ended 30 September 2007</t>
  </si>
  <si>
    <t>Minority</t>
  </si>
  <si>
    <t>TOTAL</t>
  </si>
  <si>
    <t>Attributable to equity holders of the parent</t>
  </si>
  <si>
    <t>Interest</t>
  </si>
  <si>
    <t>EQUITY</t>
  </si>
  <si>
    <t>ICULS</t>
  </si>
  <si>
    <t>Exchange</t>
  </si>
  <si>
    <t>(Equity</t>
  </si>
  <si>
    <t xml:space="preserve">Share </t>
  </si>
  <si>
    <t>Other</t>
  </si>
  <si>
    <t>Fluctuation</t>
  </si>
  <si>
    <t xml:space="preserve">Retained </t>
  </si>
  <si>
    <t>Sub-</t>
  </si>
  <si>
    <t>component)</t>
  </si>
  <si>
    <t>Premium</t>
  </si>
  <si>
    <t>Reserve</t>
  </si>
  <si>
    <t>Profits</t>
  </si>
  <si>
    <t>Total</t>
  </si>
  <si>
    <t>At 1 January 2007</t>
  </si>
  <si>
    <t>Movements for the period</t>
  </si>
  <si>
    <t>Net profit for the period</t>
  </si>
  <si>
    <t>Dividend</t>
  </si>
  <si>
    <t>Rights Issue</t>
  </si>
  <si>
    <t>Conversion of ICULS</t>
  </si>
  <si>
    <t>Exercise of ESOS</t>
  </si>
  <si>
    <t>Expenditure written off ***</t>
  </si>
  <si>
    <t>Arising during the period</t>
  </si>
  <si>
    <t>At 30 September 2007</t>
  </si>
  <si>
    <t>At 1 January 2006</t>
  </si>
  <si>
    <t>As previously stated</t>
  </si>
  <si>
    <t>Effect of adopting FRS 3</t>
  </si>
  <si>
    <t>At 1 January 2006 (Restated)</t>
  </si>
  <si>
    <t>At 30 September 2006</t>
  </si>
  <si>
    <t>*** This represents expenditure incurred in relation to the corporate exercises completed by the Group during the period.</t>
  </si>
  <si>
    <t>The exchange fluctuation reserve represents currency translation differences on foreign currency net investments.</t>
  </si>
  <si>
    <t>(The Condensed Consolidated Statement of Changes in Equity should be read in conjunction with the Audited</t>
  </si>
  <si>
    <t xml:space="preserve"> Financial Statements for the year ended 31st December 2006)</t>
  </si>
  <si>
    <t>Condensed Consolidated Cash Flow Statement for the period ended 30 September 2007</t>
  </si>
  <si>
    <t xml:space="preserve">9 months </t>
  </si>
  <si>
    <t xml:space="preserve">ended </t>
  </si>
  <si>
    <t>30/9/2007</t>
  </si>
  <si>
    <t>30/9/2006</t>
  </si>
  <si>
    <t>Cash flows from operating activities</t>
  </si>
  <si>
    <t>Profit before tax</t>
  </si>
  <si>
    <t>Adjustments for :</t>
  </si>
  <si>
    <t>Depreciation of property, plant &amp; equipment</t>
  </si>
  <si>
    <t>Interest expense</t>
  </si>
  <si>
    <t>Interest income</t>
  </si>
  <si>
    <t>Finance cost on ICULS</t>
  </si>
  <si>
    <t xml:space="preserve">Exchange reserve arising due to retranslation of financial </t>
  </si>
  <si>
    <t xml:space="preserve">   statements in foreign currency</t>
  </si>
  <si>
    <t>Gain on disposal of property, plant &amp; equipment</t>
  </si>
  <si>
    <t>Loss on disposal of quoted investment</t>
  </si>
  <si>
    <t>Amortisation of expenditure carried forward</t>
  </si>
  <si>
    <t>Property, plant &amp; equipment written off</t>
  </si>
  <si>
    <t>Operating profit before working capital changes</t>
  </si>
  <si>
    <t>Working capital changes :-</t>
  </si>
  <si>
    <t>Receivables</t>
  </si>
  <si>
    <t>Payables</t>
  </si>
  <si>
    <t>Property development cost</t>
  </si>
  <si>
    <t>Cash generated from operating activities</t>
  </si>
  <si>
    <t>Interest paid</t>
  </si>
  <si>
    <t>Tax paid</t>
  </si>
  <si>
    <t>Interest received</t>
  </si>
  <si>
    <t>Net cash generated from operating activities</t>
  </si>
  <si>
    <t>Cash flows from investing activities</t>
  </si>
  <si>
    <t>Purchase of property, plant &amp; equipment</t>
  </si>
  <si>
    <t>Purchase of property held for development</t>
  </si>
  <si>
    <t>Proceeds from disposal of property, plant &amp; equipment</t>
  </si>
  <si>
    <t>Proceeds from disposal of investment in associated company</t>
  </si>
  <si>
    <t xml:space="preserve">Proceeds from disposal of quoted investment </t>
  </si>
  <si>
    <t>Purchase of investment</t>
  </si>
  <si>
    <t>Net cash (used in)/generated from investing activities</t>
  </si>
  <si>
    <t>Cash flows from financing activities</t>
  </si>
  <si>
    <t>Fixed deposits</t>
  </si>
  <si>
    <t>Proceeds from short term borrowings</t>
  </si>
  <si>
    <t>Proceeds from/(repayment of) long term borrowings</t>
  </si>
  <si>
    <t>Proceeds from Rights Issue of shares</t>
  </si>
  <si>
    <t>Proceeds from issuance of ICULS</t>
  </si>
  <si>
    <t>Proceeds from ESOS exercised</t>
  </si>
  <si>
    <t>Dividend paid</t>
  </si>
  <si>
    <t>Net cash generated from financing activities</t>
  </si>
  <si>
    <t>Net increase in cash and cash equivalents</t>
  </si>
  <si>
    <t>Cash and cash equivalents at beginning of period</t>
  </si>
  <si>
    <t>Cash and cash equivalents at end of period</t>
  </si>
  <si>
    <t>Cash and cash equivalents at end of period comprise :</t>
  </si>
  <si>
    <t>Cash and bank balances</t>
  </si>
  <si>
    <t>Bank overdraft</t>
  </si>
  <si>
    <t>(The Condensed Consolidated Cash Flow Statement should be read in conjunction with the Audited Financial Statements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</si>
</sst>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43" fontId="19" fillId="0" borderId="0" xfId="42" applyFont="1" applyAlignment="1">
      <alignment/>
    </xf>
    <xf numFmtId="164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164" fontId="19" fillId="0" borderId="0" xfId="42" applyNumberFormat="1" applyFont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10" xfId="42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0" fontId="19" fillId="0" borderId="0" xfId="0" applyFont="1" applyAlignment="1">
      <alignment/>
    </xf>
    <xf numFmtId="43" fontId="0" fillId="0" borderId="0" xfId="42" applyNumberFormat="1" applyFont="1" applyAlignment="1">
      <alignment/>
    </xf>
    <xf numFmtId="43" fontId="0" fillId="0" borderId="0" xfId="42" applyNumberFormat="1" applyFont="1" applyAlignment="1" quotePrefix="1">
      <alignment horizontal="right"/>
    </xf>
    <xf numFmtId="43" fontId="0" fillId="0" borderId="0" xfId="42" applyNumberFormat="1" applyFont="1" applyAlignment="1">
      <alignment horizontal="right"/>
    </xf>
    <xf numFmtId="164" fontId="0" fillId="0" borderId="0" xfId="42" applyNumberFormat="1" applyFont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164" fontId="0" fillId="0" borderId="12" xfId="42" applyNumberFormat="1" applyFont="1" applyBorder="1" applyAlignment="1">
      <alignment/>
    </xf>
    <xf numFmtId="164" fontId="0" fillId="0" borderId="13" xfId="42" applyNumberFormat="1" applyFont="1" applyBorder="1" applyAlignment="1">
      <alignment/>
    </xf>
    <xf numFmtId="164" fontId="0" fillId="0" borderId="14" xfId="42" applyNumberFormat="1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164" fontId="18" fillId="0" borderId="0" xfId="42" applyNumberFormat="1" applyFont="1" applyAlignment="1">
      <alignment horizontal="center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64" fontId="18" fillId="0" borderId="11" xfId="42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43" fontId="0" fillId="0" borderId="0" xfId="42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 horizontal="left"/>
    </xf>
    <xf numFmtId="164" fontId="0" fillId="0" borderId="11" xfId="0" applyNumberFormat="1" applyBorder="1" applyAlignment="1">
      <alignment/>
    </xf>
    <xf numFmtId="43" fontId="19" fillId="0" borderId="0" xfId="42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4" fontId="0" fillId="0" borderId="15" xfId="42" applyNumberFormat="1" applyFont="1" applyBorder="1" applyAlignment="1">
      <alignment/>
    </xf>
    <xf numFmtId="0" fontId="18" fillId="0" borderId="0" xfId="0" applyFont="1" applyBorder="1" applyAlignment="1">
      <alignment/>
    </xf>
    <xf numFmtId="164" fontId="0" fillId="0" borderId="16" xfId="42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164" fontId="0" fillId="0" borderId="17" xfId="42" applyNumberFormat="1" applyFont="1" applyBorder="1" applyAlignment="1">
      <alignment/>
    </xf>
    <xf numFmtId="164" fontId="0" fillId="0" borderId="16" xfId="42" applyNumberFormat="1" applyFont="1" applyFill="1" applyBorder="1" applyAlignment="1">
      <alignment/>
    </xf>
    <xf numFmtId="164" fontId="0" fillId="0" borderId="18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>
      <xdr:nvSpPr>
        <xdr:cNvPr id="1" name="Line 5"/>
        <xdr:cNvSpPr>
          <a:spLocks/>
        </xdr:cNvSpPr>
      </xdr:nvSpPr>
      <xdr:spPr>
        <a:xfrm>
          <a:off x="1762125" y="8001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19050</xdr:rowOff>
    </xdr:from>
    <xdr:to>
      <xdr:col>8</xdr:col>
      <xdr:colOff>19050</xdr:colOff>
      <xdr:row>4</xdr:row>
      <xdr:rowOff>123825</xdr:rowOff>
    </xdr:to>
    <xdr:sp>
      <xdr:nvSpPr>
        <xdr:cNvPr id="2" name="Line 7"/>
        <xdr:cNvSpPr>
          <a:spLocks/>
        </xdr:cNvSpPr>
      </xdr:nvSpPr>
      <xdr:spPr>
        <a:xfrm>
          <a:off x="7553325" y="7810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85725</xdr:rowOff>
    </xdr:from>
    <xdr:to>
      <xdr:col>2</xdr:col>
      <xdr:colOff>552450</xdr:colOff>
      <xdr:row>4</xdr:row>
      <xdr:rowOff>95250</xdr:rowOff>
    </xdr:to>
    <xdr:sp>
      <xdr:nvSpPr>
        <xdr:cNvPr id="3" name="Straight Arrow Connector 3"/>
        <xdr:cNvSpPr>
          <a:spLocks/>
        </xdr:cNvSpPr>
      </xdr:nvSpPr>
      <xdr:spPr>
        <a:xfrm rot="10800000">
          <a:off x="1762125" y="847725"/>
          <a:ext cx="13716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4</xdr:row>
      <xdr:rowOff>76200</xdr:rowOff>
    </xdr:from>
    <xdr:to>
      <xdr:col>7</xdr:col>
      <xdr:colOff>819150</xdr:colOff>
      <xdr:row>4</xdr:row>
      <xdr:rowOff>85725</xdr:rowOff>
    </xdr:to>
    <xdr:sp>
      <xdr:nvSpPr>
        <xdr:cNvPr id="4" name="Straight Arrow Connector 4"/>
        <xdr:cNvSpPr>
          <a:spLocks/>
        </xdr:cNvSpPr>
      </xdr:nvSpPr>
      <xdr:spPr>
        <a:xfrm>
          <a:off x="5943600" y="838200"/>
          <a:ext cx="14859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von\My%20Documents\consol07-3rd%20qt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BS"/>
      <sheetName val="CPL"/>
      <sheetName val="CPL.SMY"/>
      <sheetName val="CPL-YTD"/>
      <sheetName val="CBS-YTD"/>
      <sheetName val="CONSOL.ADJ-YTD"/>
      <sheetName val="CONSOL.ADJ"/>
      <sheetName val="NOTE"/>
      <sheetName val="Cash.flow"/>
      <sheetName val="Reptpl"/>
      <sheetName val="trc-land"/>
      <sheetName val="inter-co trans"/>
      <sheetName val="PL"/>
      <sheetName val="eqty"/>
      <sheetName val="misc"/>
      <sheetName val="rev. bs"/>
    </sheetNames>
    <sheetDataSet>
      <sheetData sheetId="12">
        <row r="22">
          <cell r="D22">
            <v>22080239.860000033</v>
          </cell>
          <cell r="E22">
            <v>7685496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1.7109375" style="0" customWidth="1"/>
    <col min="2" max="2" width="13.8515625" style="0" customWidth="1"/>
    <col min="3" max="3" width="14.28125" style="0" customWidth="1"/>
    <col min="4" max="4" width="13.00390625" style="0" customWidth="1"/>
    <col min="5" max="5" width="13.57421875" style="0" customWidth="1"/>
  </cols>
  <sheetData>
    <row r="1" spans="1:5" ht="15">
      <c r="A1" s="1" t="s">
        <v>0</v>
      </c>
      <c r="B1" s="2"/>
      <c r="C1" s="2"/>
      <c r="D1" s="2"/>
      <c r="E1" s="2"/>
    </row>
    <row r="2" spans="1:5" ht="15">
      <c r="A2" s="1" t="s">
        <v>1</v>
      </c>
      <c r="B2" s="2"/>
      <c r="C2" s="2"/>
      <c r="D2" s="2"/>
      <c r="E2" s="2"/>
    </row>
    <row r="3" spans="1:5" ht="15">
      <c r="A3" s="3"/>
      <c r="B3" s="2"/>
      <c r="C3" s="2"/>
      <c r="D3" s="2"/>
      <c r="E3" s="2"/>
    </row>
    <row r="4" spans="1:5" ht="15">
      <c r="A4" s="3"/>
      <c r="B4" s="3"/>
      <c r="C4" s="4" t="s">
        <v>2</v>
      </c>
      <c r="D4" s="4" t="s">
        <v>3</v>
      </c>
      <c r="E4" s="4" t="s">
        <v>3</v>
      </c>
    </row>
    <row r="5" spans="1:5" ht="15">
      <c r="A5" s="3"/>
      <c r="B5" s="4" t="s">
        <v>4</v>
      </c>
      <c r="C5" s="4" t="s">
        <v>5</v>
      </c>
      <c r="D5" s="4" t="s">
        <v>6</v>
      </c>
      <c r="E5" s="4" t="s">
        <v>6</v>
      </c>
    </row>
    <row r="6" spans="1:5" ht="15">
      <c r="A6" s="3"/>
      <c r="B6" s="4" t="s">
        <v>7</v>
      </c>
      <c r="C6" s="4" t="s">
        <v>8</v>
      </c>
      <c r="D6" s="4" t="s">
        <v>9</v>
      </c>
      <c r="E6" s="4" t="s">
        <v>8</v>
      </c>
    </row>
    <row r="7" spans="1:5" ht="15">
      <c r="A7" s="3"/>
      <c r="B7" s="4" t="s">
        <v>10</v>
      </c>
      <c r="C7" s="4" t="s">
        <v>10</v>
      </c>
      <c r="D7" s="4" t="s">
        <v>10</v>
      </c>
      <c r="E7" s="4" t="s">
        <v>10</v>
      </c>
    </row>
    <row r="9" spans="1:5" ht="15">
      <c r="A9" s="3" t="s">
        <v>11</v>
      </c>
      <c r="B9" s="2">
        <v>125982677.89999998</v>
      </c>
      <c r="C9" s="2">
        <v>67012864</v>
      </c>
      <c r="D9" s="2">
        <v>300560706.21</v>
      </c>
      <c r="E9" s="2">
        <v>171274095</v>
      </c>
    </row>
    <row r="10" spans="1:5" ht="15">
      <c r="A10" s="3" t="s">
        <v>12</v>
      </c>
      <c r="B10" s="5">
        <v>-115462866.08999997</v>
      </c>
      <c r="C10" s="5">
        <v>-57154672</v>
      </c>
      <c r="D10" s="5">
        <v>-257792065.92999995</v>
      </c>
      <c r="E10" s="5">
        <v>-148162548</v>
      </c>
    </row>
    <row r="11" spans="1:5" ht="15">
      <c r="A11" s="3"/>
      <c r="B11" s="6"/>
      <c r="C11" s="6"/>
      <c r="D11" s="6"/>
      <c r="E11" s="6"/>
    </row>
    <row r="12" spans="1:5" ht="15">
      <c r="A12" s="3" t="s">
        <v>13</v>
      </c>
      <c r="B12" s="2">
        <v>10519811.810000002</v>
      </c>
      <c r="C12" s="2">
        <v>9858192</v>
      </c>
      <c r="D12" s="2">
        <v>42768640.28000003</v>
      </c>
      <c r="E12" s="2">
        <v>23111547</v>
      </c>
    </row>
    <row r="13" spans="1:5" ht="15">
      <c r="A13" s="3"/>
      <c r="B13" s="2"/>
      <c r="C13" s="2"/>
      <c r="D13" s="2"/>
      <c r="E13" s="2"/>
    </row>
    <row r="14" spans="1:5" ht="15">
      <c r="A14" s="3" t="s">
        <v>14</v>
      </c>
      <c r="B14" s="2">
        <v>2191882.45</v>
      </c>
      <c r="C14" s="2">
        <v>1285421</v>
      </c>
      <c r="D14" s="2">
        <v>4137654.71</v>
      </c>
      <c r="E14" s="2">
        <v>4347573</v>
      </c>
    </row>
    <row r="15" spans="1:5" ht="15">
      <c r="A15" s="3" t="s">
        <v>15</v>
      </c>
      <c r="B15" s="2">
        <v>-3676015.16</v>
      </c>
      <c r="C15" s="2">
        <v>-3391195</v>
      </c>
      <c r="D15" s="2">
        <v>-12305181.22</v>
      </c>
      <c r="E15" s="2">
        <v>-10632149</v>
      </c>
    </row>
    <row r="16" spans="1:5" ht="15">
      <c r="A16" s="3" t="s">
        <v>16</v>
      </c>
      <c r="B16" s="2">
        <v>0</v>
      </c>
      <c r="C16" s="2">
        <v>0</v>
      </c>
      <c r="D16" s="2">
        <v>0</v>
      </c>
      <c r="E16" s="2">
        <v>-1604</v>
      </c>
    </row>
    <row r="17" spans="1:5" ht="15">
      <c r="A17" s="3" t="s">
        <v>17</v>
      </c>
      <c r="B17" s="2">
        <v>-1302726.79</v>
      </c>
      <c r="C17" s="2">
        <v>-1839005</v>
      </c>
      <c r="D17" s="2">
        <v>-4368960.140000001</v>
      </c>
      <c r="E17" s="2">
        <v>-5585775</v>
      </c>
    </row>
    <row r="18" spans="1:5" ht="15">
      <c r="A18" s="3"/>
      <c r="B18" s="6"/>
      <c r="C18" s="6"/>
      <c r="D18" s="6"/>
      <c r="E18" s="6"/>
    </row>
    <row r="19" spans="1:5" ht="15">
      <c r="A19" s="3" t="s">
        <v>18</v>
      </c>
      <c r="B19" s="2">
        <v>7732952.310000001</v>
      </c>
      <c r="C19" s="2">
        <v>5913413</v>
      </c>
      <c r="D19" s="2">
        <v>30232153.630000032</v>
      </c>
      <c r="E19" s="2">
        <v>11239592</v>
      </c>
    </row>
    <row r="20" spans="1:5" ht="15">
      <c r="A20" s="3" t="s">
        <v>19</v>
      </c>
      <c r="B20" s="2">
        <v>-2357967.2300000004</v>
      </c>
      <c r="C20" s="2">
        <v>-1395437</v>
      </c>
      <c r="D20" s="2">
        <v>-8151913.7700000005</v>
      </c>
      <c r="E20" s="2">
        <v>-3554096</v>
      </c>
    </row>
    <row r="21" spans="1:5" ht="15">
      <c r="A21" s="3"/>
      <c r="B21" s="2"/>
      <c r="C21" s="2"/>
      <c r="D21" s="2"/>
      <c r="E21" s="2"/>
    </row>
    <row r="22" spans="1:5" ht="15.75" thickBot="1">
      <c r="A22" s="3" t="s">
        <v>20</v>
      </c>
      <c r="B22" s="7">
        <v>5374985.080000001</v>
      </c>
      <c r="C22" s="7">
        <v>4517976</v>
      </c>
      <c r="D22" s="7">
        <v>22080239.860000033</v>
      </c>
      <c r="E22" s="7">
        <v>7685496</v>
      </c>
    </row>
    <row r="23" spans="1:5" ht="15.75" thickTop="1">
      <c r="A23" s="3"/>
      <c r="B23" s="5"/>
      <c r="C23" s="5"/>
      <c r="D23" s="5"/>
      <c r="E23" s="5"/>
    </row>
    <row r="24" spans="1:5" ht="15">
      <c r="A24" t="s">
        <v>21</v>
      </c>
      <c r="B24" s="2"/>
      <c r="C24" s="2"/>
      <c r="D24" s="2"/>
      <c r="E24" s="2"/>
    </row>
    <row r="25" spans="1:5" ht="15">
      <c r="A25" t="s">
        <v>22</v>
      </c>
      <c r="B25" s="2">
        <v>5374985.080000001</v>
      </c>
      <c r="C25" s="2">
        <v>4517976</v>
      </c>
      <c r="D25" s="2">
        <v>22080239.860000033</v>
      </c>
      <c r="E25" s="2">
        <v>7685496</v>
      </c>
    </row>
    <row r="26" spans="1:5" ht="15">
      <c r="A26" t="s">
        <v>23</v>
      </c>
      <c r="B26" s="2">
        <v>0</v>
      </c>
      <c r="C26" s="2">
        <v>0</v>
      </c>
      <c r="D26" s="2">
        <v>0</v>
      </c>
      <c r="E26" s="2">
        <v>0</v>
      </c>
    </row>
    <row r="27" spans="2:5" ht="15">
      <c r="B27" s="2"/>
      <c r="C27" s="2"/>
      <c r="D27" s="2"/>
      <c r="E27" s="2"/>
    </row>
    <row r="28" spans="2:5" ht="15.75" thickBot="1">
      <c r="B28" s="7">
        <v>5374985.080000001</v>
      </c>
      <c r="C28" s="7">
        <v>4517976</v>
      </c>
      <c r="D28" s="7">
        <v>22080239.860000033</v>
      </c>
      <c r="E28" s="7">
        <v>7685496</v>
      </c>
    </row>
    <row r="29" spans="2:5" ht="15.75" thickTop="1">
      <c r="B29" s="2"/>
      <c r="C29" s="2"/>
      <c r="D29" s="2"/>
      <c r="E29" s="2"/>
    </row>
    <row r="30" spans="1:5" ht="15">
      <c r="A30" s="8" t="s">
        <v>24</v>
      </c>
      <c r="B30" s="2"/>
      <c r="C30" s="2"/>
      <c r="D30" s="2"/>
      <c r="E30" s="2"/>
    </row>
    <row r="31" spans="1:5" ht="15">
      <c r="A31" s="8" t="s">
        <v>25</v>
      </c>
      <c r="B31" s="9">
        <v>4.03</v>
      </c>
      <c r="C31" s="10">
        <v>4.28</v>
      </c>
      <c r="D31" s="9">
        <v>16.93</v>
      </c>
      <c r="E31" s="10">
        <v>7.28</v>
      </c>
    </row>
    <row r="32" spans="1:5" ht="15">
      <c r="A32" s="8" t="s">
        <v>26</v>
      </c>
      <c r="B32" s="11">
        <v>3.49</v>
      </c>
      <c r="C32" s="12" t="s">
        <v>27</v>
      </c>
      <c r="D32" s="11">
        <v>14.88</v>
      </c>
      <c r="E32" s="12" t="s">
        <v>27</v>
      </c>
    </row>
    <row r="33" spans="2:5" ht="15">
      <c r="B33" s="2"/>
      <c r="C33" s="2"/>
      <c r="D33" s="2"/>
      <c r="E33" s="2"/>
    </row>
    <row r="34" spans="2:5" ht="15">
      <c r="B34" s="2"/>
      <c r="C34" s="2"/>
      <c r="D34" s="2"/>
      <c r="E34" s="2"/>
    </row>
    <row r="35" spans="1:5" ht="15">
      <c r="A35" s="3" t="s">
        <v>28</v>
      </c>
      <c r="B35" s="2"/>
      <c r="C35" s="2"/>
      <c r="D35" s="2"/>
      <c r="E35" s="2"/>
    </row>
    <row r="36" spans="1:5" ht="15">
      <c r="A36" s="3" t="s">
        <v>29</v>
      </c>
      <c r="B36" s="2"/>
      <c r="C36" s="2"/>
      <c r="D36" s="2"/>
      <c r="E36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7.7109375" style="0" customWidth="1"/>
    <col min="2" max="2" width="13.00390625" style="0" customWidth="1"/>
    <col min="3" max="3" width="5.140625" style="0" customWidth="1"/>
    <col min="4" max="4" width="13.140625" style="0" customWidth="1"/>
  </cols>
  <sheetData>
    <row r="1" ht="15">
      <c r="A1" s="13" t="s">
        <v>0</v>
      </c>
    </row>
    <row r="2" ht="15">
      <c r="A2" s="13" t="s">
        <v>30</v>
      </c>
    </row>
    <row r="3" ht="15">
      <c r="A3" s="14"/>
    </row>
    <row r="4" spans="1:4" ht="15">
      <c r="A4" s="14"/>
      <c r="B4" s="4" t="s">
        <v>31</v>
      </c>
      <c r="C4" s="4"/>
      <c r="D4" s="4" t="s">
        <v>32</v>
      </c>
    </row>
    <row r="5" spans="1:4" ht="15">
      <c r="A5" s="14"/>
      <c r="B5" s="4" t="s">
        <v>10</v>
      </c>
      <c r="C5" s="4"/>
      <c r="D5" s="4" t="s">
        <v>10</v>
      </c>
    </row>
    <row r="6" ht="15">
      <c r="A6" s="13" t="s">
        <v>33</v>
      </c>
    </row>
    <row r="7" ht="15">
      <c r="A7" s="13" t="s">
        <v>34</v>
      </c>
    </row>
    <row r="8" ht="15">
      <c r="A8" s="13"/>
    </row>
    <row r="9" spans="1:4" ht="15">
      <c r="A9" s="15" t="s">
        <v>35</v>
      </c>
      <c r="B9" s="2">
        <v>21896540.59</v>
      </c>
      <c r="C9" s="2"/>
      <c r="D9" s="2">
        <v>24403816</v>
      </c>
    </row>
    <row r="10" spans="1:4" ht="15">
      <c r="A10" s="15" t="s">
        <v>36</v>
      </c>
      <c r="B10" s="2">
        <v>19957924</v>
      </c>
      <c r="C10" s="2"/>
      <c r="D10" s="2">
        <v>11971658</v>
      </c>
    </row>
    <row r="11" spans="1:4" ht="15">
      <c r="A11" s="15" t="s">
        <v>37</v>
      </c>
      <c r="B11" s="2">
        <v>6186500</v>
      </c>
      <c r="C11" s="2"/>
      <c r="D11" s="2">
        <v>0</v>
      </c>
    </row>
    <row r="12" spans="1:4" ht="15">
      <c r="A12" s="15" t="s">
        <v>38</v>
      </c>
      <c r="B12" s="2">
        <v>333333.2</v>
      </c>
      <c r="C12" s="2"/>
      <c r="D12" s="2">
        <v>1028557</v>
      </c>
    </row>
    <row r="13" spans="1:4" ht="15">
      <c r="A13" s="15" t="s">
        <v>39</v>
      </c>
      <c r="B13" s="2">
        <v>6324272.32</v>
      </c>
      <c r="C13" s="2"/>
      <c r="D13" s="2">
        <v>4249870</v>
      </c>
    </row>
    <row r="14" spans="1:4" ht="15">
      <c r="A14" s="14"/>
      <c r="B14" s="16">
        <v>54698570.11000001</v>
      </c>
      <c r="C14" s="2"/>
      <c r="D14" s="16">
        <v>41653901</v>
      </c>
    </row>
    <row r="15" spans="1:4" ht="15">
      <c r="A15" s="14"/>
      <c r="B15" s="2"/>
      <c r="C15" s="2"/>
      <c r="D15" s="2"/>
    </row>
    <row r="16" spans="1:4" ht="15">
      <c r="A16" s="13" t="s">
        <v>40</v>
      </c>
      <c r="B16" s="2"/>
      <c r="C16" s="2"/>
      <c r="D16" s="2"/>
    </row>
    <row r="17" spans="1:4" ht="15">
      <c r="A17" s="13"/>
      <c r="B17" s="2"/>
      <c r="C17" s="2"/>
      <c r="D17" s="2"/>
    </row>
    <row r="18" spans="1:4" ht="15">
      <c r="A18" s="14" t="s">
        <v>41</v>
      </c>
      <c r="B18" s="2">
        <v>23201945.15</v>
      </c>
      <c r="C18" s="2"/>
      <c r="D18" s="2">
        <v>27174976</v>
      </c>
    </row>
    <row r="19" spans="1:4" ht="15">
      <c r="A19" s="14" t="s">
        <v>42</v>
      </c>
      <c r="B19" s="2">
        <v>723932.09</v>
      </c>
      <c r="C19" s="2"/>
      <c r="D19" s="2">
        <v>561989</v>
      </c>
    </row>
    <row r="20" spans="1:4" ht="15">
      <c r="A20" s="14" t="s">
        <v>43</v>
      </c>
      <c r="B20" s="2">
        <v>135104236.99</v>
      </c>
      <c r="C20" s="2"/>
      <c r="D20" s="2">
        <v>168123758</v>
      </c>
    </row>
    <row r="21" spans="1:4" ht="15">
      <c r="A21" s="14" t="s">
        <v>44</v>
      </c>
      <c r="B21" s="6">
        <v>147372415.66</v>
      </c>
      <c r="C21" s="2"/>
      <c r="D21" s="6">
        <v>48077714</v>
      </c>
    </row>
    <row r="22" spans="1:4" ht="15">
      <c r="A22" s="14"/>
      <c r="B22" s="2">
        <v>306402529.89</v>
      </c>
      <c r="C22" s="2"/>
      <c r="D22" s="2">
        <v>243938437</v>
      </c>
    </row>
    <row r="23" spans="1:4" ht="15">
      <c r="A23" s="14" t="s">
        <v>45</v>
      </c>
      <c r="B23" s="6">
        <v>1567072.11</v>
      </c>
      <c r="C23" s="2"/>
      <c r="D23" s="6">
        <v>3554437</v>
      </c>
    </row>
    <row r="24" spans="1:4" ht="15">
      <c r="A24" s="14"/>
      <c r="B24" s="5">
        <v>307969602</v>
      </c>
      <c r="C24" s="2"/>
      <c r="D24" s="2">
        <v>247492874</v>
      </c>
    </row>
    <row r="25" spans="1:4" ht="15">
      <c r="A25" s="14"/>
      <c r="B25" s="6"/>
      <c r="C25" s="2"/>
      <c r="D25" s="6"/>
    </row>
    <row r="26" spans="1:4" ht="15.75" thickBot="1">
      <c r="A26" s="13" t="s">
        <v>46</v>
      </c>
      <c r="B26" s="17">
        <v>362668172.11</v>
      </c>
      <c r="C26" s="2"/>
      <c r="D26" s="17">
        <v>289146775</v>
      </c>
    </row>
    <row r="27" spans="1:4" ht="15">
      <c r="A27" s="15"/>
      <c r="B27" s="2"/>
      <c r="C27" s="2"/>
      <c r="D27" s="2"/>
    </row>
    <row r="28" spans="1:4" ht="15">
      <c r="A28" s="13" t="s">
        <v>47</v>
      </c>
      <c r="B28" s="2"/>
      <c r="C28" s="2"/>
      <c r="D28" s="2"/>
    </row>
    <row r="29" spans="1:4" ht="15">
      <c r="A29" s="13"/>
      <c r="B29" s="2"/>
      <c r="C29" s="2"/>
      <c r="D29" s="2"/>
    </row>
    <row r="30" spans="1:4" ht="15">
      <c r="A30" s="13" t="s">
        <v>48</v>
      </c>
      <c r="B30" s="2"/>
      <c r="C30" s="2"/>
      <c r="D30" s="2"/>
    </row>
    <row r="31" spans="1:4" ht="15">
      <c r="A31" s="13"/>
      <c r="B31" s="2"/>
      <c r="C31" s="2"/>
      <c r="D31" s="2"/>
    </row>
    <row r="32" spans="1:4" ht="15">
      <c r="A32" s="14" t="s">
        <v>49</v>
      </c>
      <c r="B32" s="2">
        <v>138618933</v>
      </c>
      <c r="C32" s="2"/>
      <c r="D32" s="2">
        <v>92400000</v>
      </c>
    </row>
    <row r="33" spans="1:4" ht="15">
      <c r="A33" s="15" t="s">
        <v>50</v>
      </c>
      <c r="B33" s="2">
        <v>15297470</v>
      </c>
      <c r="C33" s="2"/>
      <c r="D33" s="2">
        <v>0</v>
      </c>
    </row>
    <row r="34" spans="1:4" ht="15">
      <c r="A34" s="14" t="s">
        <v>51</v>
      </c>
      <c r="B34" s="2">
        <v>6009967.58</v>
      </c>
      <c r="C34" s="2"/>
      <c r="D34" s="2">
        <v>6213201</v>
      </c>
    </row>
    <row r="35" spans="1:4" ht="15">
      <c r="A35" s="15" t="s">
        <v>52</v>
      </c>
      <c r="B35" s="2">
        <v>-1900.68</v>
      </c>
      <c r="C35" s="2"/>
      <c r="D35" s="2">
        <v>8052</v>
      </c>
    </row>
    <row r="36" spans="1:4" ht="15">
      <c r="A36" s="15" t="s">
        <v>53</v>
      </c>
      <c r="B36" s="2">
        <v>53040139.26999998</v>
      </c>
      <c r="C36" s="2"/>
      <c r="D36" s="2">
        <v>33250395</v>
      </c>
    </row>
    <row r="37" spans="1:4" ht="15">
      <c r="A37" s="13" t="s">
        <v>54</v>
      </c>
      <c r="B37" s="16">
        <v>212964609.17</v>
      </c>
      <c r="C37" s="2"/>
      <c r="D37" s="16">
        <v>131871648</v>
      </c>
    </row>
    <row r="38" spans="1:4" ht="15">
      <c r="A38" s="14"/>
      <c r="B38" s="2"/>
      <c r="C38" s="2"/>
      <c r="D38" s="2"/>
    </row>
    <row r="39" spans="1:4" ht="15">
      <c r="A39" s="13" t="s">
        <v>55</v>
      </c>
      <c r="B39" s="2"/>
      <c r="C39" s="2"/>
      <c r="D39" s="2"/>
    </row>
    <row r="40" spans="1:4" ht="15">
      <c r="A40" s="13"/>
      <c r="B40" s="2"/>
      <c r="C40" s="2"/>
      <c r="D40" s="2"/>
    </row>
    <row r="41" spans="1:4" ht="15">
      <c r="A41" s="15" t="s">
        <v>56</v>
      </c>
      <c r="B41" s="2">
        <v>47422832.22</v>
      </c>
      <c r="C41" s="2"/>
      <c r="D41" s="2">
        <v>40593993</v>
      </c>
    </row>
    <row r="42" spans="1:4" ht="15">
      <c r="A42" s="15" t="s">
        <v>57</v>
      </c>
      <c r="B42" s="2">
        <v>147578.44999999995</v>
      </c>
      <c r="C42" s="2"/>
      <c r="D42" s="2">
        <v>2383245</v>
      </c>
    </row>
    <row r="43" spans="1:4" ht="15">
      <c r="A43" s="14"/>
      <c r="B43" s="2"/>
      <c r="C43" s="2"/>
      <c r="D43" s="2"/>
    </row>
    <row r="44" spans="1:4" ht="15">
      <c r="A44" s="14"/>
      <c r="B44" s="16">
        <v>47570409.67</v>
      </c>
      <c r="C44" s="2"/>
      <c r="D44" s="16">
        <v>42977238</v>
      </c>
    </row>
    <row r="45" spans="1:4" ht="15">
      <c r="A45" s="14"/>
      <c r="B45" s="2"/>
      <c r="C45" s="2"/>
      <c r="D45" s="2"/>
    </row>
    <row r="46" spans="1:4" ht="15">
      <c r="A46" s="13" t="s">
        <v>58</v>
      </c>
      <c r="B46" s="2"/>
      <c r="C46" s="2"/>
      <c r="D46" s="2"/>
    </row>
    <row r="47" spans="1:4" ht="15">
      <c r="A47" s="13"/>
      <c r="B47" s="2"/>
      <c r="C47" s="2"/>
      <c r="D47" s="2"/>
    </row>
    <row r="48" spans="1:4" ht="15">
      <c r="A48" s="15" t="s">
        <v>59</v>
      </c>
      <c r="B48" s="2">
        <v>33407529.15</v>
      </c>
      <c r="C48" s="2"/>
      <c r="D48" s="2">
        <v>52844389</v>
      </c>
    </row>
    <row r="49" spans="1:4" ht="15">
      <c r="A49" s="15" t="s">
        <v>60</v>
      </c>
      <c r="B49" s="2">
        <v>3155742</v>
      </c>
      <c r="C49" s="2"/>
      <c r="D49" s="2">
        <v>0</v>
      </c>
    </row>
    <row r="50" spans="1:4" ht="15">
      <c r="A50" s="15" t="s">
        <v>61</v>
      </c>
      <c r="B50" s="2">
        <v>55542617.030000016</v>
      </c>
      <c r="C50" s="2"/>
      <c r="D50" s="2">
        <v>57986747</v>
      </c>
    </row>
    <row r="51" spans="1:4" ht="15">
      <c r="A51" s="15" t="s">
        <v>62</v>
      </c>
      <c r="B51" s="2">
        <v>10006581</v>
      </c>
      <c r="C51" s="2"/>
      <c r="D51" s="2">
        <v>3448800</v>
      </c>
    </row>
    <row r="52" spans="1:4" ht="15">
      <c r="A52" s="15" t="s">
        <v>63</v>
      </c>
      <c r="B52" s="6">
        <v>20684.09</v>
      </c>
      <c r="C52" s="2"/>
      <c r="D52" s="6">
        <v>17953</v>
      </c>
    </row>
    <row r="53" spans="1:4" ht="15">
      <c r="A53" s="14"/>
      <c r="B53" s="2">
        <v>102133153.27000001</v>
      </c>
      <c r="C53" s="2"/>
      <c r="D53" s="2">
        <v>114297889</v>
      </c>
    </row>
    <row r="54" spans="1:4" ht="15">
      <c r="A54" s="14"/>
      <c r="B54" s="2"/>
      <c r="C54" s="2"/>
      <c r="D54" s="2"/>
    </row>
    <row r="55" spans="1:5" ht="15">
      <c r="A55" s="13" t="s">
        <v>64</v>
      </c>
      <c r="B55" s="2">
        <v>149703562.94</v>
      </c>
      <c r="C55" s="2"/>
      <c r="D55" s="2">
        <v>157275127</v>
      </c>
      <c r="E55" s="2"/>
    </row>
    <row r="56" spans="1:4" ht="15">
      <c r="A56" s="14"/>
      <c r="B56" s="6"/>
      <c r="C56" s="2"/>
      <c r="D56" s="2"/>
    </row>
    <row r="57" spans="1:4" ht="15.75" thickBot="1">
      <c r="A57" s="13" t="s">
        <v>65</v>
      </c>
      <c r="B57" s="18">
        <v>362668172.11</v>
      </c>
      <c r="C57" s="2"/>
      <c r="D57" s="18">
        <v>289146775</v>
      </c>
    </row>
    <row r="58" spans="1:4" ht="15">
      <c r="A58" s="14"/>
      <c r="B58" s="2"/>
      <c r="C58" s="2"/>
      <c r="D58" s="2"/>
    </row>
    <row r="59" spans="1:4" ht="15">
      <c r="A59" s="13" t="s">
        <v>66</v>
      </c>
      <c r="B59" s="9">
        <v>1.536331326183271</v>
      </c>
      <c r="C59" s="2"/>
      <c r="D59" s="9">
        <v>1.4271823376623376</v>
      </c>
    </row>
    <row r="61" spans="3:4" ht="15">
      <c r="C61" s="2"/>
      <c r="D61" s="2"/>
    </row>
    <row r="62" spans="1:4" ht="15">
      <c r="A62" t="s">
        <v>67</v>
      </c>
      <c r="B62" s="2"/>
      <c r="C62" s="2"/>
      <c r="D62" s="2"/>
    </row>
    <row r="63" spans="1:4" ht="15">
      <c r="A63" t="s">
        <v>68</v>
      </c>
      <c r="B63" s="2"/>
      <c r="C63" s="2"/>
      <c r="D63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421875" style="0" customWidth="1"/>
    <col min="2" max="3" width="12.28125" style="0" customWidth="1"/>
    <col min="4" max="4" width="11.28125" style="0" customWidth="1"/>
    <col min="5" max="5" width="13.421875" style="0" customWidth="1"/>
    <col min="6" max="6" width="11.8515625" style="0" customWidth="1"/>
    <col min="7" max="7" width="11.57421875" style="0" customWidth="1"/>
    <col min="8" max="8" width="13.8515625" style="0" customWidth="1"/>
    <col min="10" max="10" width="13.140625" style="0" customWidth="1"/>
  </cols>
  <sheetData>
    <row r="1" ht="15">
      <c r="A1" s="8" t="s">
        <v>0</v>
      </c>
    </row>
    <row r="2" ht="15">
      <c r="A2" s="8" t="s">
        <v>69</v>
      </c>
    </row>
    <row r="3" ht="15">
      <c r="A3" s="8"/>
    </row>
    <row r="4" spans="1:10" ht="15">
      <c r="A4" s="8"/>
      <c r="G4" s="19"/>
      <c r="I4" s="20" t="s">
        <v>70</v>
      </c>
      <c r="J4" s="20" t="s">
        <v>71</v>
      </c>
    </row>
    <row r="5" spans="1:10" ht="15">
      <c r="A5" s="21"/>
      <c r="B5" s="22" t="s">
        <v>72</v>
      </c>
      <c r="C5" s="22"/>
      <c r="D5" s="22"/>
      <c r="E5" s="22"/>
      <c r="F5" s="22"/>
      <c r="G5" s="22"/>
      <c r="H5" s="22"/>
      <c r="I5" s="20" t="s">
        <v>73</v>
      </c>
      <c r="J5" s="20" t="s">
        <v>74</v>
      </c>
    </row>
    <row r="6" spans="1:9" ht="15">
      <c r="A6" s="8"/>
      <c r="B6" s="20"/>
      <c r="C6" s="20"/>
      <c r="D6" s="20"/>
      <c r="E6" s="20"/>
      <c r="F6" s="20"/>
      <c r="G6" s="20"/>
      <c r="H6" s="20"/>
      <c r="I6" s="20"/>
    </row>
    <row r="7" spans="1:6" ht="15">
      <c r="A7" s="8"/>
      <c r="C7" s="20" t="s">
        <v>75</v>
      </c>
      <c r="F7" s="20" t="s">
        <v>76</v>
      </c>
    </row>
    <row r="8" spans="2:8" ht="15">
      <c r="B8" s="20"/>
      <c r="C8" s="20" t="s">
        <v>77</v>
      </c>
      <c r="D8" s="20" t="s">
        <v>78</v>
      </c>
      <c r="E8" s="20" t="s">
        <v>79</v>
      </c>
      <c r="F8" s="20" t="s">
        <v>80</v>
      </c>
      <c r="G8" s="20" t="s">
        <v>81</v>
      </c>
      <c r="H8" s="20" t="s">
        <v>82</v>
      </c>
    </row>
    <row r="9" spans="2:8" ht="15">
      <c r="B9" s="20" t="s">
        <v>49</v>
      </c>
      <c r="C9" s="23" t="s">
        <v>83</v>
      </c>
      <c r="D9" s="20" t="s">
        <v>84</v>
      </c>
      <c r="E9" s="20" t="s">
        <v>85</v>
      </c>
      <c r="F9" s="20" t="s">
        <v>85</v>
      </c>
      <c r="G9" s="20" t="s">
        <v>86</v>
      </c>
      <c r="H9" s="20" t="s">
        <v>87</v>
      </c>
    </row>
    <row r="10" spans="2:10" ht="15">
      <c r="B10" s="20" t="s">
        <v>10</v>
      </c>
      <c r="C10" s="20" t="s">
        <v>10</v>
      </c>
      <c r="D10" s="20" t="s">
        <v>10</v>
      </c>
      <c r="E10" s="20" t="s">
        <v>10</v>
      </c>
      <c r="F10" s="20" t="s">
        <v>10</v>
      </c>
      <c r="G10" s="20" t="s">
        <v>10</v>
      </c>
      <c r="H10" s="20" t="s">
        <v>10</v>
      </c>
      <c r="I10" s="20" t="s">
        <v>10</v>
      </c>
      <c r="J10" s="20" t="s">
        <v>10</v>
      </c>
    </row>
    <row r="11" spans="2:10" ht="15"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5">
      <c r="A12" t="s">
        <v>88</v>
      </c>
      <c r="B12" s="25">
        <v>92400000</v>
      </c>
      <c r="C12" s="25">
        <v>0</v>
      </c>
      <c r="D12" s="25">
        <v>6213201</v>
      </c>
      <c r="E12" s="25">
        <v>0</v>
      </c>
      <c r="F12" s="25">
        <v>8052</v>
      </c>
      <c r="G12" s="25">
        <v>33250395</v>
      </c>
      <c r="H12" s="25">
        <f>SUM(B12:G12)</f>
        <v>131871648</v>
      </c>
      <c r="I12" s="25">
        <v>0</v>
      </c>
      <c r="J12" s="25">
        <f>SUM(H12:I12)</f>
        <v>131871648</v>
      </c>
    </row>
    <row r="13" spans="2:10" ht="15">
      <c r="B13" s="25"/>
      <c r="C13" s="25"/>
      <c r="D13" s="25"/>
      <c r="E13" s="25"/>
      <c r="F13" s="25"/>
      <c r="G13" s="25"/>
      <c r="H13" s="25"/>
      <c r="I13" s="25"/>
      <c r="J13" s="25"/>
    </row>
    <row r="14" spans="2:10" ht="15"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5">
      <c r="A15" s="26" t="s">
        <v>89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2:10" ht="15"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5">
      <c r="A17" s="27" t="s">
        <v>90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f>'[1]PL'!D22</f>
        <v>22080239.860000033</v>
      </c>
      <c r="H17" s="25">
        <f aca="true" t="shared" si="0" ref="H17:H23">SUM(B17:G17)</f>
        <v>22080239.860000033</v>
      </c>
      <c r="I17" s="25">
        <v>0</v>
      </c>
      <c r="J17" s="25">
        <f>SUM(H17:I17)</f>
        <v>22080239.860000033</v>
      </c>
    </row>
    <row r="18" spans="1:10" ht="15">
      <c r="A18" s="27" t="s">
        <v>91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-2290495.71</v>
      </c>
      <c r="H18" s="25">
        <f t="shared" si="0"/>
        <v>-2290495.71</v>
      </c>
      <c r="I18" s="25">
        <v>0</v>
      </c>
      <c r="J18" s="25">
        <f>SUM(H18:I18)</f>
        <v>-2290495.71</v>
      </c>
    </row>
    <row r="19" spans="1:10" ht="15">
      <c r="A19" s="27" t="s">
        <v>92</v>
      </c>
      <c r="B19" s="25">
        <v>30800000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f t="shared" si="0"/>
        <v>30800000</v>
      </c>
      <c r="I19" s="25">
        <v>0</v>
      </c>
      <c r="J19" s="25">
        <f>SUM(H19:I19)</f>
        <v>30800000</v>
      </c>
    </row>
    <row r="20" spans="1:10" ht="15">
      <c r="A20" s="27" t="s">
        <v>93</v>
      </c>
      <c r="B20" s="25">
        <v>12892933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f t="shared" si="0"/>
        <v>12892933</v>
      </c>
      <c r="I20" s="25">
        <v>0</v>
      </c>
      <c r="J20" s="25">
        <f>SUM(H20:I20)</f>
        <v>12892933</v>
      </c>
    </row>
    <row r="21" spans="1:10" ht="15">
      <c r="A21" s="27" t="s">
        <v>94</v>
      </c>
      <c r="B21" s="25">
        <v>2526000</v>
      </c>
      <c r="C21" s="25">
        <v>0</v>
      </c>
      <c r="D21" s="25">
        <v>1187220</v>
      </c>
      <c r="E21" s="25">
        <v>0</v>
      </c>
      <c r="F21" s="25">
        <v>0</v>
      </c>
      <c r="G21" s="25">
        <v>0</v>
      </c>
      <c r="H21" s="25">
        <f t="shared" si="0"/>
        <v>3713220</v>
      </c>
      <c r="I21" s="25">
        <v>0</v>
      </c>
      <c r="J21" s="25">
        <f>SUM(H21:I21)</f>
        <v>3713220</v>
      </c>
    </row>
    <row r="22" spans="1:10" ht="15">
      <c r="A22" s="27" t="s">
        <v>95</v>
      </c>
      <c r="B22" s="25">
        <v>0</v>
      </c>
      <c r="C22" s="25">
        <v>0</v>
      </c>
      <c r="D22" s="25">
        <v>-1390453</v>
      </c>
      <c r="E22" s="25">
        <v>0</v>
      </c>
      <c r="F22" s="25">
        <v>0</v>
      </c>
      <c r="G22" s="25">
        <v>0</v>
      </c>
      <c r="H22" s="25">
        <f t="shared" si="0"/>
        <v>-1390453</v>
      </c>
      <c r="I22" s="25">
        <v>0</v>
      </c>
      <c r="J22" s="25">
        <f>SUM(H22:I22)</f>
        <v>-1390453</v>
      </c>
    </row>
    <row r="23" spans="1:10" ht="15">
      <c r="A23" s="27" t="s">
        <v>96</v>
      </c>
      <c r="B23" s="25">
        <v>0</v>
      </c>
      <c r="C23" s="25">
        <f>18158752-2861282</f>
        <v>15297470</v>
      </c>
      <c r="D23" s="25">
        <v>0</v>
      </c>
      <c r="E23" s="25">
        <v>0</v>
      </c>
      <c r="F23" s="25">
        <v>-9953</v>
      </c>
      <c r="G23" s="25">
        <v>0</v>
      </c>
      <c r="H23" s="25">
        <f t="shared" si="0"/>
        <v>15287517</v>
      </c>
      <c r="I23" s="25">
        <v>0</v>
      </c>
      <c r="J23" s="25">
        <f>SUM(H23:I23)</f>
        <v>15287517</v>
      </c>
    </row>
    <row r="24" spans="1:10" ht="15">
      <c r="A24" s="27"/>
      <c r="B24" s="25"/>
      <c r="C24" s="25"/>
      <c r="D24" s="25"/>
      <c r="E24" s="25"/>
      <c r="F24" s="25"/>
      <c r="G24" s="25"/>
      <c r="H24" s="25"/>
      <c r="I24" s="25"/>
      <c r="J24" s="25"/>
    </row>
    <row r="25" spans="2:10" ht="15">
      <c r="B25" s="25"/>
      <c r="C25" s="25"/>
      <c r="D25" s="25"/>
      <c r="E25" s="25"/>
      <c r="F25" s="25"/>
      <c r="G25" s="25"/>
      <c r="H25" s="25"/>
      <c r="I25" s="25"/>
      <c r="J25" s="25"/>
    </row>
    <row r="26" spans="1:10" ht="15.75" thickBot="1">
      <c r="A26" s="27" t="s">
        <v>97</v>
      </c>
      <c r="B26" s="28">
        <f aca="true" t="shared" si="1" ref="B26:J26">SUM(B12:B23)</f>
        <v>138618933</v>
      </c>
      <c r="C26" s="28">
        <f t="shared" si="1"/>
        <v>15297470</v>
      </c>
      <c r="D26" s="28">
        <f t="shared" si="1"/>
        <v>6009968</v>
      </c>
      <c r="E26" s="28">
        <f t="shared" si="1"/>
        <v>0</v>
      </c>
      <c r="F26" s="28">
        <f t="shared" si="1"/>
        <v>-1901</v>
      </c>
      <c r="G26" s="28">
        <f t="shared" si="1"/>
        <v>53040139.15000003</v>
      </c>
      <c r="H26" s="28">
        <f t="shared" si="1"/>
        <v>212964609.15000004</v>
      </c>
      <c r="I26" s="28">
        <f t="shared" si="1"/>
        <v>0</v>
      </c>
      <c r="J26" s="28">
        <f t="shared" si="1"/>
        <v>212964609.15000004</v>
      </c>
    </row>
    <row r="27" spans="2:10" ht="15.75" thickTop="1">
      <c r="B27" s="20"/>
      <c r="C27" s="20"/>
      <c r="D27" s="20"/>
      <c r="E27" s="20"/>
      <c r="F27" s="20"/>
      <c r="G27" s="20"/>
      <c r="H27" s="20"/>
      <c r="I27" s="20"/>
      <c r="J27" s="20"/>
    </row>
    <row r="28" ht="15">
      <c r="A28" t="s">
        <v>98</v>
      </c>
    </row>
    <row r="29" spans="1:10" ht="15">
      <c r="A29" t="s">
        <v>99</v>
      </c>
      <c r="B29" s="5">
        <v>92400000</v>
      </c>
      <c r="C29" s="5">
        <v>0</v>
      </c>
      <c r="D29" s="5">
        <v>6213201</v>
      </c>
      <c r="E29" s="5">
        <v>17466866</v>
      </c>
      <c r="F29" s="5">
        <v>1259</v>
      </c>
      <c r="G29" s="5">
        <v>5262638</v>
      </c>
      <c r="H29" s="29">
        <f>SUM(B29:G29)</f>
        <v>121343964</v>
      </c>
      <c r="I29" s="30">
        <v>0</v>
      </c>
      <c r="J29" s="29">
        <f>H29+I29</f>
        <v>121343964</v>
      </c>
    </row>
    <row r="30" spans="1:10" ht="15">
      <c r="A30" t="s">
        <v>100</v>
      </c>
      <c r="B30" s="6">
        <v>0</v>
      </c>
      <c r="C30" s="6">
        <v>0</v>
      </c>
      <c r="D30" s="6">
        <v>0</v>
      </c>
      <c r="E30" s="6">
        <v>-17466866</v>
      </c>
      <c r="F30" s="6">
        <v>0</v>
      </c>
      <c r="G30" s="6">
        <v>17466866</v>
      </c>
      <c r="H30" s="31">
        <f>SUM(B30:G30)</f>
        <v>0</v>
      </c>
      <c r="I30" s="31">
        <v>0</v>
      </c>
      <c r="J30" s="31">
        <f>H30+I30</f>
        <v>0</v>
      </c>
    </row>
    <row r="31" spans="1:10" ht="15">
      <c r="A31" t="s">
        <v>101</v>
      </c>
      <c r="B31" s="2">
        <f>SUM(B29:B30)</f>
        <v>92400000</v>
      </c>
      <c r="C31" s="2">
        <f>SUM(C29:C30)</f>
        <v>0</v>
      </c>
      <c r="D31" s="2">
        <f aca="true" t="shared" si="2" ref="D31:J31">SUM(D29:D30)</f>
        <v>6213201</v>
      </c>
      <c r="E31" s="2">
        <f t="shared" si="2"/>
        <v>0</v>
      </c>
      <c r="F31" s="2">
        <f t="shared" si="2"/>
        <v>1259</v>
      </c>
      <c r="G31" s="2">
        <f t="shared" si="2"/>
        <v>22729504</v>
      </c>
      <c r="H31" s="2">
        <f t="shared" si="2"/>
        <v>121343964</v>
      </c>
      <c r="I31" s="2">
        <f t="shared" si="2"/>
        <v>0</v>
      </c>
      <c r="J31" s="2">
        <f t="shared" si="2"/>
        <v>121343964</v>
      </c>
    </row>
    <row r="32" spans="2:10" ht="15">
      <c r="B32" s="2"/>
      <c r="C32" s="2"/>
      <c r="D32" s="2"/>
      <c r="E32" s="2"/>
      <c r="F32" s="2"/>
      <c r="G32" s="2"/>
      <c r="H32" s="32"/>
      <c r="I32" s="3"/>
      <c r="J32" s="32"/>
    </row>
    <row r="33" ht="15">
      <c r="A33" s="33" t="s">
        <v>89</v>
      </c>
    </row>
    <row r="35" spans="1:10" ht="15">
      <c r="A35" s="27" t="s">
        <v>90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f>'[1]PL'!E22</f>
        <v>7685496</v>
      </c>
      <c r="H35" s="32">
        <f>SUM(B35:G35)</f>
        <v>7685496</v>
      </c>
      <c r="I35" s="3">
        <v>0</v>
      </c>
      <c r="J35" s="32">
        <f>H35+I35</f>
        <v>7685496</v>
      </c>
    </row>
    <row r="36" spans="1:10" ht="15">
      <c r="A36" s="27" t="s">
        <v>96</v>
      </c>
      <c r="B36" s="2">
        <v>0</v>
      </c>
      <c r="C36" s="2">
        <v>0</v>
      </c>
      <c r="D36" s="2">
        <v>0</v>
      </c>
      <c r="E36" s="2">
        <v>0</v>
      </c>
      <c r="F36" s="2">
        <v>9959</v>
      </c>
      <c r="G36" s="2">
        <v>0</v>
      </c>
      <c r="H36" s="32">
        <f>SUM(B36:G36)</f>
        <v>9959</v>
      </c>
      <c r="I36" s="3">
        <v>0</v>
      </c>
      <c r="J36" s="32">
        <f>H36+I36</f>
        <v>9959</v>
      </c>
    </row>
    <row r="39" spans="1:10" ht="15.75" thickBot="1">
      <c r="A39" s="27" t="s">
        <v>102</v>
      </c>
      <c r="B39" s="34">
        <f>SUM(B31:B37)</f>
        <v>92400000</v>
      </c>
      <c r="C39" s="34">
        <f>SUM(C31:C37)</f>
        <v>0</v>
      </c>
      <c r="D39" s="34">
        <f aca="true" t="shared" si="3" ref="D39:J39">SUM(D31:D37)</f>
        <v>6213201</v>
      </c>
      <c r="E39" s="34">
        <f t="shared" si="3"/>
        <v>0</v>
      </c>
      <c r="F39" s="34">
        <f t="shared" si="3"/>
        <v>11218</v>
      </c>
      <c r="G39" s="34">
        <f t="shared" si="3"/>
        <v>30415000</v>
      </c>
      <c r="H39" s="34">
        <f t="shared" si="3"/>
        <v>129039419</v>
      </c>
      <c r="I39" s="34">
        <f t="shared" si="3"/>
        <v>0</v>
      </c>
      <c r="J39" s="34">
        <f t="shared" si="3"/>
        <v>129039419</v>
      </c>
    </row>
    <row r="40" ht="15.75" thickTop="1"/>
    <row r="42" ht="15">
      <c r="A42" s="27" t="s">
        <v>103</v>
      </c>
    </row>
    <row r="44" ht="15">
      <c r="A44" t="s">
        <v>104</v>
      </c>
    </row>
    <row r="46" ht="15">
      <c r="A46" t="s">
        <v>105</v>
      </c>
    </row>
    <row r="47" ht="15">
      <c r="A47" t="s">
        <v>106</v>
      </c>
    </row>
  </sheetData>
  <sheetProtection/>
  <mergeCells count="1">
    <mergeCell ref="B5:H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PageLayoutView="0" workbookViewId="0" topLeftCell="A51">
      <selection activeCell="B64" sqref="B64"/>
    </sheetView>
  </sheetViews>
  <sheetFormatPr defaultColWidth="9.140625" defaultRowHeight="15"/>
  <cols>
    <col min="1" max="1" width="5.00390625" style="0" customWidth="1"/>
    <col min="2" max="2" width="50.7109375" style="0" customWidth="1"/>
    <col min="3" max="3" width="14.00390625" style="0" customWidth="1"/>
    <col min="5" max="5" width="13.140625" style="0" customWidth="1"/>
  </cols>
  <sheetData>
    <row r="1" spans="1:5" ht="15">
      <c r="A1" s="8" t="s">
        <v>0</v>
      </c>
      <c r="C1" s="3"/>
      <c r="D1" s="3"/>
      <c r="E1" s="3"/>
    </row>
    <row r="2" spans="1:5" ht="15">
      <c r="A2" s="8" t="s">
        <v>107</v>
      </c>
      <c r="C2" s="3"/>
      <c r="D2" s="3"/>
      <c r="E2" s="3"/>
    </row>
    <row r="3" spans="3:5" ht="15">
      <c r="C3" s="3"/>
      <c r="D3" s="3"/>
      <c r="E3" s="3"/>
    </row>
    <row r="4" spans="3:5" ht="15">
      <c r="C4" s="35" t="s">
        <v>108</v>
      </c>
      <c r="D4" s="35"/>
      <c r="E4" s="35" t="s">
        <v>108</v>
      </c>
    </row>
    <row r="5" spans="3:5" ht="15">
      <c r="C5" s="35" t="s">
        <v>109</v>
      </c>
      <c r="D5" s="35"/>
      <c r="E5" s="35" t="s">
        <v>109</v>
      </c>
    </row>
    <row r="6" spans="3:5" ht="15">
      <c r="C6" s="35" t="s">
        <v>110</v>
      </c>
      <c r="D6" s="35"/>
      <c r="E6" s="35" t="s">
        <v>111</v>
      </c>
    </row>
    <row r="7" spans="3:5" ht="15">
      <c r="C7" s="3"/>
      <c r="D7" s="3"/>
      <c r="E7" s="3"/>
    </row>
    <row r="8" spans="3:5" ht="15">
      <c r="C8" s="35" t="s">
        <v>10</v>
      </c>
      <c r="D8" s="35"/>
      <c r="E8" s="35" t="s">
        <v>10</v>
      </c>
    </row>
    <row r="9" spans="1:5" ht="15">
      <c r="A9" s="8" t="s">
        <v>112</v>
      </c>
      <c r="C9" s="3"/>
      <c r="D9" s="3"/>
      <c r="E9" s="3"/>
    </row>
    <row r="10" spans="1:5" ht="15">
      <c r="A10" t="s">
        <v>113</v>
      </c>
      <c r="C10" s="2">
        <v>30232154</v>
      </c>
      <c r="D10" s="2"/>
      <c r="E10" s="2">
        <v>11239592</v>
      </c>
    </row>
    <row r="11" spans="3:5" ht="15">
      <c r="C11" s="2"/>
      <c r="D11" s="2"/>
      <c r="E11" s="2"/>
    </row>
    <row r="12" spans="1:5" ht="15">
      <c r="A12" t="s">
        <v>114</v>
      </c>
      <c r="C12" s="2"/>
      <c r="D12" s="2"/>
      <c r="E12" s="2"/>
    </row>
    <row r="13" spans="2:5" ht="15">
      <c r="B13" s="36" t="s">
        <v>115</v>
      </c>
      <c r="C13" s="5">
        <v>3974674</v>
      </c>
      <c r="D13" s="2"/>
      <c r="E13" s="2">
        <v>2801689</v>
      </c>
    </row>
    <row r="14" spans="2:5" ht="15">
      <c r="B14" s="36" t="s">
        <v>116</v>
      </c>
      <c r="C14" s="5">
        <v>4139573</v>
      </c>
      <c r="D14" s="2"/>
      <c r="E14" s="2">
        <v>5554131</v>
      </c>
    </row>
    <row r="15" spans="2:5" ht="15">
      <c r="B15" s="36" t="s">
        <v>117</v>
      </c>
      <c r="C15" s="5">
        <v>-1447020</v>
      </c>
      <c r="D15" s="2"/>
      <c r="E15" s="2">
        <v>-1484345</v>
      </c>
    </row>
    <row r="16" spans="2:5" ht="15">
      <c r="B16" s="37" t="s">
        <v>118</v>
      </c>
      <c r="C16" s="5">
        <v>196661</v>
      </c>
      <c r="D16" s="2"/>
      <c r="E16" s="2">
        <v>0</v>
      </c>
    </row>
    <row r="17" spans="2:5" ht="15">
      <c r="B17" s="37" t="s">
        <v>119</v>
      </c>
      <c r="C17" s="5"/>
      <c r="D17" s="2"/>
      <c r="E17" s="2"/>
    </row>
    <row r="18" spans="2:5" ht="15">
      <c r="B18" s="37" t="s">
        <v>120</v>
      </c>
      <c r="C18" s="5">
        <v>-9953</v>
      </c>
      <c r="D18" s="2"/>
      <c r="E18" s="2">
        <v>9959</v>
      </c>
    </row>
    <row r="19" spans="2:5" ht="15">
      <c r="B19" s="36" t="s">
        <v>121</v>
      </c>
      <c r="C19" s="5">
        <v>-906830</v>
      </c>
      <c r="D19" s="2"/>
      <c r="E19" s="2">
        <v>-1712595</v>
      </c>
    </row>
    <row r="20" spans="2:5" ht="15">
      <c r="B20" s="37" t="s">
        <v>122</v>
      </c>
      <c r="C20" s="5">
        <v>69553</v>
      </c>
      <c r="D20" s="2"/>
      <c r="E20" s="2">
        <v>0</v>
      </c>
    </row>
    <row r="21" spans="2:5" ht="15">
      <c r="B21" s="37" t="s">
        <v>123</v>
      </c>
      <c r="C21" s="5">
        <v>150000</v>
      </c>
      <c r="D21" s="2"/>
      <c r="E21" s="2">
        <v>150000</v>
      </c>
    </row>
    <row r="22" spans="2:5" ht="15">
      <c r="B22" s="37" t="s">
        <v>124</v>
      </c>
      <c r="C22" s="5">
        <v>0</v>
      </c>
      <c r="D22" s="2"/>
      <c r="E22" s="2">
        <v>10069</v>
      </c>
    </row>
    <row r="23" spans="2:5" ht="15">
      <c r="B23" s="36"/>
      <c r="C23" s="6"/>
      <c r="D23" s="2"/>
      <c r="E23" s="6"/>
    </row>
    <row r="24" spans="1:5" ht="15">
      <c r="A24" s="8" t="s">
        <v>125</v>
      </c>
      <c r="B24" s="36"/>
      <c r="C24" s="5">
        <f>SUM(C10:C22)</f>
        <v>36398812</v>
      </c>
      <c r="D24" s="2"/>
      <c r="E24" s="2">
        <f>SUM(E10:E22)</f>
        <v>16568500</v>
      </c>
    </row>
    <row r="25" spans="2:5" ht="15">
      <c r="B25" s="36"/>
      <c r="C25" s="5"/>
      <c r="D25" s="2"/>
      <c r="E25" s="2"/>
    </row>
    <row r="26" spans="1:5" ht="15">
      <c r="A26" s="8" t="s">
        <v>126</v>
      </c>
      <c r="B26" s="36"/>
      <c r="C26" s="5"/>
      <c r="D26" s="2"/>
      <c r="E26" s="2"/>
    </row>
    <row r="27" spans="1:5" ht="15">
      <c r="A27" s="36" t="s">
        <v>42</v>
      </c>
      <c r="B27" s="36"/>
      <c r="C27" s="5">
        <v>-161943</v>
      </c>
      <c r="D27" s="2"/>
      <c r="E27" s="2">
        <v>666585</v>
      </c>
    </row>
    <row r="28" spans="1:5" ht="15">
      <c r="A28" s="36" t="s">
        <v>127</v>
      </c>
      <c r="B28" s="36"/>
      <c r="C28" s="5">
        <v>32718076</v>
      </c>
      <c r="D28" s="2"/>
      <c r="E28" s="2">
        <f>-14086815+4494369</f>
        <v>-9592446</v>
      </c>
    </row>
    <row r="29" spans="1:5" ht="15">
      <c r="A29" s="36" t="s">
        <v>128</v>
      </c>
      <c r="B29" s="36"/>
      <c r="C29" s="5">
        <v>-3059838</v>
      </c>
      <c r="D29" s="2"/>
      <c r="E29" s="2">
        <f>4456320+79423</f>
        <v>4535743</v>
      </c>
    </row>
    <row r="30" spans="1:5" ht="15">
      <c r="A30" s="36" t="s">
        <v>129</v>
      </c>
      <c r="B30" s="36"/>
      <c r="C30" s="5">
        <v>3973031</v>
      </c>
      <c r="D30" s="2"/>
      <c r="E30" s="2">
        <v>-3284456</v>
      </c>
    </row>
    <row r="31" spans="2:5" ht="15">
      <c r="B31" s="36"/>
      <c r="C31" s="6"/>
      <c r="D31" s="2"/>
      <c r="E31" s="6"/>
    </row>
    <row r="32" spans="1:5" ht="15">
      <c r="A32" s="8" t="s">
        <v>130</v>
      </c>
      <c r="B32" s="36"/>
      <c r="C32" s="5">
        <f>SUM(C24:C30)</f>
        <v>69868138</v>
      </c>
      <c r="D32" s="2"/>
      <c r="E32" s="2">
        <f>SUM(E24:E30)</f>
        <v>8893926</v>
      </c>
    </row>
    <row r="33" spans="2:5" ht="15">
      <c r="B33" s="36"/>
      <c r="C33" s="5"/>
      <c r="D33" s="2"/>
      <c r="E33" s="2"/>
    </row>
    <row r="34" spans="1:5" ht="15">
      <c r="A34" t="s">
        <v>131</v>
      </c>
      <c r="B34" s="36"/>
      <c r="C34" s="5">
        <f>-C14</f>
        <v>-4139573</v>
      </c>
      <c r="D34" s="2"/>
      <c r="E34" s="2">
        <f>-E14</f>
        <v>-5554131</v>
      </c>
    </row>
    <row r="35" spans="1:5" ht="15">
      <c r="A35" s="36" t="s">
        <v>132</v>
      </c>
      <c r="B35" s="36"/>
      <c r="C35" s="5">
        <f>-2563054-106-3</f>
        <v>-2563163</v>
      </c>
      <c r="D35" s="2"/>
      <c r="E35" s="2">
        <v>-2352358</v>
      </c>
    </row>
    <row r="36" spans="1:5" ht="15">
      <c r="A36" t="s">
        <v>133</v>
      </c>
      <c r="B36" s="36"/>
      <c r="C36" s="5">
        <f>-C15</f>
        <v>1447020</v>
      </c>
      <c r="D36" s="2"/>
      <c r="E36" s="2">
        <f>-E15</f>
        <v>1484345</v>
      </c>
    </row>
    <row r="37" spans="2:5" ht="15">
      <c r="B37" s="36"/>
      <c r="C37" s="6"/>
      <c r="D37" s="2"/>
      <c r="E37" s="6"/>
    </row>
    <row r="38" spans="1:5" ht="15">
      <c r="A38" s="8" t="s">
        <v>134</v>
      </c>
      <c r="B38" s="36"/>
      <c r="C38" s="5">
        <f>SUM(C32:C36)</f>
        <v>64612422</v>
      </c>
      <c r="D38" s="2"/>
      <c r="E38" s="2">
        <f>SUM(E32:E36)</f>
        <v>2471782</v>
      </c>
    </row>
    <row r="39" spans="2:5" ht="15">
      <c r="B39" s="36"/>
      <c r="C39" s="5"/>
      <c r="D39" s="2"/>
      <c r="E39" s="2"/>
    </row>
    <row r="40" spans="1:5" ht="15">
      <c r="A40" s="8" t="s">
        <v>135</v>
      </c>
      <c r="B40" s="36"/>
      <c r="C40" s="5"/>
      <c r="D40" s="2"/>
      <c r="E40" s="2"/>
    </row>
    <row r="41" spans="1:5" ht="15">
      <c r="A41" s="36" t="s">
        <v>136</v>
      </c>
      <c r="B41" s="36"/>
      <c r="C41" s="38">
        <v>-5753655</v>
      </c>
      <c r="D41" s="2"/>
      <c r="E41" s="38">
        <v>-1231777</v>
      </c>
    </row>
    <row r="42" spans="1:5" ht="15">
      <c r="A42" s="39" t="s">
        <v>137</v>
      </c>
      <c r="B42" s="36"/>
      <c r="C42" s="40">
        <v>-7986266</v>
      </c>
      <c r="D42" s="2"/>
      <c r="E42" s="40">
        <v>0</v>
      </c>
    </row>
    <row r="43" spans="1:5" ht="15">
      <c r="A43" s="36" t="s">
        <v>138</v>
      </c>
      <c r="B43" s="36"/>
      <c r="C43" s="40">
        <v>993953</v>
      </c>
      <c r="D43" s="5"/>
      <c r="E43" s="40">
        <v>2695220</v>
      </c>
    </row>
    <row r="44" spans="1:5" ht="15">
      <c r="A44" s="37" t="s">
        <v>139</v>
      </c>
      <c r="B44" s="36"/>
      <c r="C44" s="40">
        <v>0</v>
      </c>
      <c r="D44" s="5"/>
      <c r="E44" s="40">
        <v>45</v>
      </c>
    </row>
    <row r="45" spans="1:5" ht="15">
      <c r="A45" s="37" t="s">
        <v>140</v>
      </c>
      <c r="B45" s="36"/>
      <c r="C45" s="40">
        <v>36316</v>
      </c>
      <c r="D45" s="5"/>
      <c r="E45" s="40">
        <v>0</v>
      </c>
    </row>
    <row r="46" spans="1:5" ht="15">
      <c r="A46" s="41" t="s">
        <v>141</v>
      </c>
      <c r="B46" s="36"/>
      <c r="C46" s="42">
        <v>-2180272</v>
      </c>
      <c r="D46" s="5"/>
      <c r="E46" s="42">
        <v>0</v>
      </c>
    </row>
    <row r="47" spans="1:5" ht="15">
      <c r="A47" s="8" t="s">
        <v>142</v>
      </c>
      <c r="B47" s="36"/>
      <c r="C47" s="42">
        <f>SUM(C41:C46)</f>
        <v>-14889924</v>
      </c>
      <c r="D47" s="2"/>
      <c r="E47" s="42">
        <f>SUM(E41:E46)</f>
        <v>1463488</v>
      </c>
    </row>
    <row r="48" spans="2:5" ht="15">
      <c r="B48" s="36"/>
      <c r="C48" s="5"/>
      <c r="D48" s="2"/>
      <c r="E48" s="2"/>
    </row>
    <row r="49" spans="1:5" ht="15">
      <c r="A49" s="8" t="s">
        <v>143</v>
      </c>
      <c r="B49" s="36"/>
      <c r="C49" s="6"/>
      <c r="D49" s="2"/>
      <c r="E49" s="6"/>
    </row>
    <row r="50" spans="1:5" ht="15">
      <c r="A50" s="27" t="s">
        <v>144</v>
      </c>
      <c r="B50" s="36"/>
      <c r="C50" s="40">
        <v>-58664991</v>
      </c>
      <c r="D50" s="2"/>
      <c r="E50" s="40">
        <v>5268614</v>
      </c>
    </row>
    <row r="51" spans="1:5" ht="15">
      <c r="A51" s="27" t="s">
        <v>145</v>
      </c>
      <c r="B51" s="36"/>
      <c r="C51" s="40">
        <v>2377502</v>
      </c>
      <c r="D51" s="2"/>
      <c r="E51" s="40">
        <f>14817850-257143</f>
        <v>14560707</v>
      </c>
    </row>
    <row r="52" spans="1:5" ht="15">
      <c r="A52" s="39" t="s">
        <v>146</v>
      </c>
      <c r="B52" s="36"/>
      <c r="C52" s="40">
        <v>6828839</v>
      </c>
      <c r="D52" s="2"/>
      <c r="E52" s="40">
        <f>-7992138-164688</f>
        <v>-8156826</v>
      </c>
    </row>
    <row r="53" spans="1:5" ht="15">
      <c r="A53" s="41" t="s">
        <v>147</v>
      </c>
      <c r="B53" s="36"/>
      <c r="C53" s="40">
        <v>30800000</v>
      </c>
      <c r="D53" s="2"/>
      <c r="E53" s="40">
        <v>0</v>
      </c>
    </row>
    <row r="54" spans="1:5" ht="15">
      <c r="A54" s="41" t="s">
        <v>148</v>
      </c>
      <c r="B54" s="36"/>
      <c r="C54" s="40">
        <v>30800000</v>
      </c>
      <c r="D54" s="2"/>
      <c r="E54" s="40">
        <v>0</v>
      </c>
    </row>
    <row r="55" spans="1:5" ht="15">
      <c r="A55" s="41" t="s">
        <v>149</v>
      </c>
      <c r="B55" s="36"/>
      <c r="C55" s="40">
        <v>3713220</v>
      </c>
      <c r="D55" s="2"/>
      <c r="E55" s="40">
        <v>0</v>
      </c>
    </row>
    <row r="56" spans="1:5" ht="15">
      <c r="A56" s="41" t="s">
        <v>38</v>
      </c>
      <c r="B56" s="36"/>
      <c r="C56" s="43">
        <v>-845230</v>
      </c>
      <c r="D56" s="5"/>
      <c r="E56" s="40">
        <v>-85950</v>
      </c>
    </row>
    <row r="57" spans="1:5" ht="15">
      <c r="A57" s="36" t="s">
        <v>150</v>
      </c>
      <c r="B57" s="36"/>
      <c r="C57" s="43">
        <v>-2287764</v>
      </c>
      <c r="D57" s="2"/>
      <c r="E57" s="40">
        <v>-1719</v>
      </c>
    </row>
    <row r="58" spans="1:5" ht="15">
      <c r="A58" s="8" t="s">
        <v>151</v>
      </c>
      <c r="B58" s="36"/>
      <c r="C58" s="44">
        <f>SUM(C50:C57)</f>
        <v>12721576</v>
      </c>
      <c r="D58" s="2"/>
      <c r="E58" s="44">
        <f>SUM(E50:E57)</f>
        <v>11584826</v>
      </c>
    </row>
    <row r="59" spans="2:5" ht="15">
      <c r="B59" s="36"/>
      <c r="C59" s="5"/>
      <c r="D59" s="2"/>
      <c r="E59" s="2"/>
    </row>
    <row r="60" spans="1:5" ht="15">
      <c r="A60" s="21" t="s">
        <v>152</v>
      </c>
      <c r="B60" s="36"/>
      <c r="C60" s="5">
        <f>C38+C47+C58</f>
        <v>62444074</v>
      </c>
      <c r="D60" s="2"/>
      <c r="E60" s="2">
        <f>E38+E47+E58</f>
        <v>15520096</v>
      </c>
    </row>
    <row r="61" spans="1:5" ht="15">
      <c r="A61" s="36"/>
      <c r="B61" s="36"/>
      <c r="C61" s="5"/>
      <c r="D61" s="2"/>
      <c r="E61" s="2"/>
    </row>
    <row r="62" spans="1:5" ht="15">
      <c r="A62" s="21" t="s">
        <v>153</v>
      </c>
      <c r="B62" s="36"/>
      <c r="C62" s="5">
        <v>-7776030</v>
      </c>
      <c r="D62" s="2"/>
      <c r="E62" s="2">
        <v>-36467356</v>
      </c>
    </row>
    <row r="63" spans="2:5" ht="15">
      <c r="B63" s="36"/>
      <c r="C63" s="5"/>
      <c r="D63" s="2"/>
      <c r="E63" s="2"/>
    </row>
    <row r="64" spans="1:5" ht="15.75" thickBot="1">
      <c r="A64" s="8" t="s">
        <v>154</v>
      </c>
      <c r="B64" s="36"/>
      <c r="C64" s="7">
        <f>SUM(C60:C62)</f>
        <v>54668044</v>
      </c>
      <c r="D64" s="2"/>
      <c r="E64" s="7">
        <f>SUM(E60:E62)</f>
        <v>-20947260</v>
      </c>
    </row>
    <row r="65" spans="2:5" ht="15.75" thickTop="1">
      <c r="B65" s="36"/>
      <c r="C65" s="5"/>
      <c r="D65" s="2"/>
      <c r="E65" s="2"/>
    </row>
    <row r="66" spans="1:5" ht="15">
      <c r="A66" s="8" t="s">
        <v>155</v>
      </c>
      <c r="B66" s="36"/>
      <c r="C66" s="5"/>
      <c r="D66" s="2"/>
      <c r="E66" s="2"/>
    </row>
    <row r="67" spans="2:5" ht="15">
      <c r="B67" s="36"/>
      <c r="C67" s="5"/>
      <c r="D67" s="2"/>
      <c r="E67" s="2"/>
    </row>
    <row r="68" spans="1:5" ht="15">
      <c r="A68" s="36" t="s">
        <v>156</v>
      </c>
      <c r="B68" s="36"/>
      <c r="C68" s="5">
        <v>54668043.66</v>
      </c>
      <c r="D68" s="2"/>
      <c r="E68" s="2">
        <v>10144916</v>
      </c>
    </row>
    <row r="69" spans="1:5" ht="15">
      <c r="A69" s="36" t="s">
        <v>157</v>
      </c>
      <c r="B69" s="36"/>
      <c r="C69" s="5">
        <v>0</v>
      </c>
      <c r="D69" s="2"/>
      <c r="E69" s="2">
        <v>-31092176</v>
      </c>
    </row>
    <row r="70" spans="3:5" ht="15.75" thickBot="1">
      <c r="C70" s="7">
        <f>SUM(C68:C69)</f>
        <v>54668043.66</v>
      </c>
      <c r="D70" s="2"/>
      <c r="E70" s="7">
        <f>SUM(E68:E69)</f>
        <v>-20947260</v>
      </c>
    </row>
    <row r="71" spans="3:5" ht="15.75" thickTop="1">
      <c r="C71" s="32"/>
      <c r="D71" s="32"/>
      <c r="E71" s="32"/>
    </row>
    <row r="72" spans="1:5" ht="15">
      <c r="A72" t="s">
        <v>158</v>
      </c>
      <c r="C72" s="32"/>
      <c r="D72" s="32"/>
      <c r="E72" s="32"/>
    </row>
    <row r="73" spans="1:5" ht="15">
      <c r="A73" t="s">
        <v>29</v>
      </c>
      <c r="D73" s="32"/>
      <c r="E73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Evon</dc:creator>
  <cp:keywords/>
  <dc:description/>
  <cp:lastModifiedBy>Evon</cp:lastModifiedBy>
  <dcterms:created xsi:type="dcterms:W3CDTF">2007-11-22T04:44:11Z</dcterms:created>
  <dcterms:modified xsi:type="dcterms:W3CDTF">2007-11-22T04:53:30Z</dcterms:modified>
  <cp:category/>
  <cp:version/>
  <cp:contentType/>
  <cp:contentStatus/>
</cp:coreProperties>
</file>